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95" windowWidth="19440" windowHeight="10380" activeTab="0"/>
  </bookViews>
  <sheets>
    <sheet name="MACHETA PNSfebruarie" sheetId="1" r:id="rId1"/>
    <sheet name="MACHETA PNS ianuarie 2017" sheetId="2" r:id="rId2"/>
  </sheets>
  <externalReferences>
    <externalReference r:id="rId5"/>
  </externalReferences>
  <definedNames>
    <definedName name="_xlfn.BAHTTEXT" hidden="1">#NAME?</definedName>
    <definedName name="_xlnm.Print_Area" localSheetId="1">'MACHETA PNS ianuarie 2017'!$A$1:$I$55</definedName>
    <definedName name="_xlnm.Print_Area" localSheetId="0">'MACHETA PNSfebruarie'!$A$1:$I$55</definedName>
    <definedName name="_xlnm.Print_Titles" localSheetId="1">'MACHETA PNS ianuarie 2017'!$1:$6</definedName>
    <definedName name="_xlnm.Print_Titles" localSheetId="0">'MACHETA PNSfebruarie'!$1:$6</definedName>
  </definedNames>
  <calcPr fullCalcOnLoad="1"/>
</workbook>
</file>

<file path=xl/sharedStrings.xml><?xml version="1.0" encoding="utf-8"?>
<sst xmlns="http://schemas.openxmlformats.org/spreadsheetml/2006/main" count="132" uniqueCount="56">
  <si>
    <t>mii lei</t>
  </si>
  <si>
    <t xml:space="preserve">                    DENUMIRE INDICATOR</t>
  </si>
  <si>
    <t>Spital</t>
  </si>
  <si>
    <t>Ambulatoriu</t>
  </si>
  <si>
    <t xml:space="preserve">    - medicamente</t>
  </si>
  <si>
    <t xml:space="preserve">    - materiale sanitare</t>
  </si>
  <si>
    <t xml:space="preserve">   -sume pentru evaluarea anuala a bolnavilor cu diabet zaharat ( inclusiv hemoglobina glicata)</t>
  </si>
  <si>
    <t xml:space="preserve">   Programul national de tratament al surditatii prin proteze auditive implantabile (implant cohlear si proteze auditive)</t>
  </si>
  <si>
    <t xml:space="preserve">    Programul national de boli endocrine</t>
  </si>
  <si>
    <t xml:space="preserve">    Programul national de ortopedie</t>
  </si>
  <si>
    <t xml:space="preserve"> Programul national de terapie intensiva a insuficientei hepatice</t>
  </si>
  <si>
    <t>Programul national de sanatate cu scop curativ, din care:</t>
  </si>
  <si>
    <t xml:space="preserve">   -materiale sanitare specifice utilizate in programele nationale cu scop curativ</t>
  </si>
  <si>
    <t>RASPUNDEM DE EXACTITATEA SI CORECTITUDINEA DATELOR TRANSMISE</t>
  </si>
  <si>
    <t>DIRECTOR ECONOMIC,</t>
  </si>
  <si>
    <t>PREŞEDINTE- DIRECTOR GENERAL ,</t>
  </si>
  <si>
    <r>
      <t xml:space="preserve">Total,    
   </t>
    </r>
    <r>
      <rPr>
        <b/>
        <i/>
        <sz val="10"/>
        <rFont val="Arial"/>
        <family val="2"/>
      </rPr>
      <t>din car</t>
    </r>
    <r>
      <rPr>
        <b/>
        <sz val="10"/>
        <rFont val="Arial"/>
        <family val="2"/>
      </rPr>
      <t>e:</t>
    </r>
  </si>
  <si>
    <r>
      <t xml:space="preserve">     </t>
    </r>
    <r>
      <rPr>
        <b/>
        <i/>
        <sz val="10"/>
        <rFont val="Arial"/>
        <family val="2"/>
      </rPr>
      <t>Programul national de supleere a functiei renale la bolnavii cu insuficienta renala cronica</t>
    </r>
  </si>
  <si>
    <t>2=3+4</t>
  </si>
  <si>
    <t>5=6+7</t>
  </si>
  <si>
    <r>
      <t xml:space="preserve">Fondul national unic de asigurari sociale de sanatate, </t>
    </r>
    <r>
      <rPr>
        <i/>
        <sz val="12"/>
        <rFont val="Arial"/>
        <family val="2"/>
      </rPr>
      <t>din care</t>
    </r>
    <r>
      <rPr>
        <b/>
        <sz val="12"/>
        <rFont val="Arial"/>
        <family val="2"/>
      </rPr>
      <t>:</t>
    </r>
  </si>
  <si>
    <t>Programul national de boli cardiovasculare</t>
  </si>
  <si>
    <t>Programul national de diagnostic si tratament cu ajutorul aparaturii de inalta performanta, din care:</t>
  </si>
  <si>
    <t>Programul national de tratament al bolilor neurologice</t>
  </si>
  <si>
    <t xml:space="preserve"> Programul national de tratament al hemofiliei si talasemiei</t>
  </si>
  <si>
    <t xml:space="preserve"> Programul national detratament pentru boli rare, din care:</t>
  </si>
  <si>
    <t>Programul national de transplant de organe, tesuturi si celule de origine umana</t>
  </si>
  <si>
    <t xml:space="preserve">   Program national  de diabet zaharat, din care:</t>
  </si>
  <si>
    <t xml:space="preserve">         EXECUTIA  PROGRAMELOR NATIONALE DE SANATATE CURATIVE </t>
  </si>
  <si>
    <t xml:space="preserve"> - pompe insulina si materiale consumabile</t>
  </si>
  <si>
    <t>Programul national de sanatate mintala, din care:</t>
  </si>
  <si>
    <t>Programul national de oncologie, din care:</t>
  </si>
  <si>
    <t>Subprogramul de monitorizare a evolutiei bolii la pacientii cu afectiuni oncologice prin PET - CT</t>
  </si>
  <si>
    <t>Subprogramul de reconstructie mamara dupa afectiuni oncologice prin endoprotezare</t>
  </si>
  <si>
    <t>Subprogramul de diagnostic imunofenotipic, citogenetic si biomolecular al leucemiei acute</t>
  </si>
  <si>
    <t>Suprogramul de radioterapie a bolnavilor cu afectiuni oncologice</t>
  </si>
  <si>
    <t xml:space="preserve">   - Subprogramul de radiologie interventionala, din care: </t>
  </si>
  <si>
    <t xml:space="preserve">  - sevicii medicale</t>
  </si>
  <si>
    <t xml:space="preserve">  - materiale sanitare</t>
  </si>
  <si>
    <t xml:space="preserve">  - activitate curenta</t>
  </si>
  <si>
    <t xml:space="preserve">  - cost volum</t>
  </si>
  <si>
    <t xml:space="preserve"> Programul national de oncologie, din care:</t>
  </si>
  <si>
    <t xml:space="preserve">  - medicamente pentru boli cronice cu risc crescut utilizate in programele nationale cu scop curativ</t>
  </si>
  <si>
    <t xml:space="preserve">   - Subprogramul de diagnostic si tratament al pilepsiei rezistente la tratamentul medicamentos, din care: </t>
  </si>
  <si>
    <t xml:space="preserve">  -  Subprogramul de tratament al hidrocefaliei congenitale sau dobandite la copil, din care: </t>
  </si>
  <si>
    <t xml:space="preserve">  - Subprogramul de tratament al durerii neuropate prin implant de neurostimulator medular, din care: </t>
  </si>
  <si>
    <t>Ec.OLARIU DANIELA</t>
  </si>
  <si>
    <t>Ec.POP GEORGETA</t>
  </si>
  <si>
    <t>Credite bugetare, aprobate
trim I 2017</t>
  </si>
  <si>
    <t>Credite bugetare, aprobate
an 2017</t>
  </si>
  <si>
    <t>Sume alocate de casa de asigurari  de  sanatate luna curenta - ianuarie  2017</t>
  </si>
  <si>
    <t>Sume alocate de casa de asigurari  de  sanatate cumulat - la data de 31.01.2017</t>
  </si>
  <si>
    <t>LA 31 ianuarie 2017</t>
  </si>
  <si>
    <t>Sume alocate de casa de asigurari  de  sanatate luna curenta - februarie  2017</t>
  </si>
  <si>
    <t>Sume alocate de casa de asigurari  de  sanatate cumulat - la data de 28.02.2017</t>
  </si>
  <si>
    <t>LA 28 februarie 2017</t>
  </si>
</sst>
</file>

<file path=xl/styles.xml><?xml version="1.0" encoding="utf-8"?>
<styleSheet xmlns="http://schemas.openxmlformats.org/spreadsheetml/2006/main">
  <numFmts count="2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_ ;[Red]\-#,##0.00\ "/>
    <numFmt numFmtId="181" formatCode="#,##0_ ;[Red]\-#,##0\ "/>
    <numFmt numFmtId="182" formatCode="&quot;Da&quot;;&quot;Da&quot;;&quot;Nu&quot;"/>
    <numFmt numFmtId="183" formatCode="&quot;Adevărat&quot;;&quot;Adevărat&quot;;&quot;Fals&quot;"/>
    <numFmt numFmtId="184" formatCode="&quot;Activat&quot;;&quot;Activat&quot;;&quot;Dezactivat&quot;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i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</borders>
  <cellStyleXfs count="7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3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0" fillId="0" borderId="0" xfId="66" applyFont="1" applyFill="1" applyAlignment="1">
      <alignment horizontal="center" wrapText="1"/>
      <protection/>
    </xf>
    <xf numFmtId="0" fontId="21" fillId="0" borderId="0" xfId="66" applyFont="1" applyFill="1">
      <alignment/>
      <protection/>
    </xf>
    <xf numFmtId="0" fontId="22" fillId="0" borderId="0" xfId="66" applyFont="1" applyFill="1" applyAlignment="1">
      <alignment horizontal="right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  <xf numFmtId="3" fontId="25" fillId="0" borderId="10" xfId="65" applyNumberFormat="1" applyFont="1" applyFill="1" applyBorder="1" applyAlignment="1" applyProtection="1">
      <alignment horizontal="center" vertical="center" wrapText="1"/>
      <protection/>
    </xf>
    <xf numFmtId="0" fontId="24" fillId="0" borderId="10" xfId="66" applyFont="1" applyFill="1" applyBorder="1" applyAlignment="1" applyProtection="1">
      <alignment horizontal="center" vertical="center" wrapText="1"/>
      <protection/>
    </xf>
    <xf numFmtId="4" fontId="27" fillId="0" borderId="10" xfId="62" applyNumberFormat="1" applyFont="1" applyFill="1" applyBorder="1" applyAlignment="1" applyProtection="1">
      <alignment horizontal="right" wrapText="1"/>
      <protection/>
    </xf>
    <xf numFmtId="180" fontId="24" fillId="0" borderId="10" xfId="63" applyNumberFormat="1" applyFont="1" applyFill="1" applyBorder="1" applyAlignment="1">
      <alignment wrapText="1"/>
      <protection/>
    </xf>
    <xf numFmtId="4" fontId="28" fillId="0" borderId="10" xfId="63" applyNumberFormat="1" applyFont="1" applyFill="1" applyBorder="1" applyAlignment="1">
      <alignment wrapText="1"/>
      <protection/>
    </xf>
    <xf numFmtId="4" fontId="27" fillId="0" borderId="10" xfId="66" applyNumberFormat="1" applyFont="1" applyFill="1" applyBorder="1">
      <alignment/>
      <protection/>
    </xf>
    <xf numFmtId="3" fontId="23" fillId="0" borderId="10" xfId="66" applyNumberFormat="1" applyFont="1" applyFill="1" applyBorder="1" applyAlignment="1">
      <alignment vertical="center" wrapText="1"/>
      <protection/>
    </xf>
    <xf numFmtId="4" fontId="27" fillId="0" borderId="10" xfId="63" applyNumberFormat="1" applyFont="1" applyFill="1" applyBorder="1" applyAlignment="1">
      <alignment wrapText="1"/>
      <protection/>
    </xf>
    <xf numFmtId="0" fontId="0" fillId="0" borderId="0" xfId="66" applyFill="1">
      <alignment/>
      <protection/>
    </xf>
    <xf numFmtId="0" fontId="29" fillId="0" borderId="0" xfId="66" applyFont="1" applyFill="1">
      <alignment/>
      <protection/>
    </xf>
    <xf numFmtId="180" fontId="28" fillId="0" borderId="10" xfId="64" applyNumberFormat="1" applyFont="1" applyFill="1" applyBorder="1">
      <alignment/>
      <protection/>
    </xf>
    <xf numFmtId="180" fontId="24" fillId="0" borderId="10" xfId="64" applyNumberFormat="1" applyFont="1" applyFill="1" applyBorder="1">
      <alignment/>
      <protection/>
    </xf>
    <xf numFmtId="0" fontId="25" fillId="0" borderId="0" xfId="66" applyFont="1" applyFill="1">
      <alignment/>
      <protection/>
    </xf>
    <xf numFmtId="0" fontId="24" fillId="0" borderId="0" xfId="66" applyFont="1" applyFill="1">
      <alignment/>
      <protection/>
    </xf>
    <xf numFmtId="0" fontId="28" fillId="0" borderId="0" xfId="66" applyFont="1" applyFill="1">
      <alignment/>
      <protection/>
    </xf>
    <xf numFmtId="4" fontId="27" fillId="0" borderId="10" xfId="66" applyNumberFormat="1" applyFont="1" applyFill="1" applyBorder="1" applyProtection="1">
      <alignment/>
      <protection/>
    </xf>
    <xf numFmtId="4" fontId="29" fillId="0" borderId="10" xfId="66" applyNumberFormat="1" applyFont="1" applyFill="1" applyBorder="1" applyAlignment="1" applyProtection="1">
      <alignment vertical="center" wrapText="1"/>
      <protection/>
    </xf>
    <xf numFmtId="4" fontId="27" fillId="0" borderId="10" xfId="66" applyNumberFormat="1" applyFont="1" applyFill="1" applyBorder="1" applyAlignment="1" applyProtection="1">
      <alignment/>
      <protection locked="0"/>
    </xf>
    <xf numFmtId="4" fontId="29" fillId="0" borderId="10" xfId="66" applyNumberFormat="1" applyFont="1" applyFill="1" applyBorder="1" applyAlignment="1" applyProtection="1">
      <alignment/>
      <protection locked="0"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6" fillId="0" borderId="10" xfId="66" applyNumberFormat="1" applyFont="1" applyFill="1" applyBorder="1" applyAlignment="1" applyProtection="1">
      <alignment horizontal="right" vertical="center" wrapText="1"/>
      <protection/>
    </xf>
    <xf numFmtId="4" fontId="30" fillId="0" borderId="10" xfId="62" applyNumberFormat="1" applyFont="1" applyFill="1" applyBorder="1" applyAlignment="1">
      <alignment horizontal="justify" vertical="center" wrapText="1"/>
      <protection/>
    </xf>
    <xf numFmtId="4" fontId="32" fillId="0" borderId="10" xfId="62" applyNumberFormat="1" applyFont="1" applyFill="1" applyBorder="1" applyAlignment="1">
      <alignment horizontal="center"/>
      <protection/>
    </xf>
    <xf numFmtId="4" fontId="27" fillId="0" borderId="10" xfId="66" applyNumberFormat="1" applyFont="1" applyFill="1" applyBorder="1">
      <alignment/>
      <protection/>
    </xf>
    <xf numFmtId="0" fontId="27" fillId="0" borderId="0" xfId="66" applyFont="1" applyFill="1">
      <alignment/>
      <protection/>
    </xf>
    <xf numFmtId="4" fontId="27" fillId="0" borderId="10" xfId="63" applyNumberFormat="1" applyFont="1" applyFill="1" applyBorder="1" applyAlignment="1">
      <alignment wrapText="1"/>
      <protection/>
    </xf>
    <xf numFmtId="180" fontId="23" fillId="0" borderId="10" xfId="63" applyNumberFormat="1" applyFont="1" applyFill="1" applyBorder="1" applyAlignment="1">
      <alignment wrapText="1"/>
      <protection/>
    </xf>
    <xf numFmtId="4" fontId="27" fillId="0" borderId="10" xfId="66" applyNumberFormat="1" applyFont="1" applyFill="1" applyBorder="1" applyAlignment="1" applyProtection="1">
      <alignment vertical="center" wrapText="1"/>
      <protection/>
    </xf>
    <xf numFmtId="4" fontId="24" fillId="0" borderId="10" xfId="62" applyNumberFormat="1" applyFont="1" applyFill="1" applyBorder="1" applyAlignment="1">
      <alignment horizontal="justify" vertical="center" wrapText="1"/>
      <protection/>
    </xf>
    <xf numFmtId="4" fontId="28" fillId="0" borderId="11" xfId="63" applyNumberFormat="1" applyFont="1" applyFill="1" applyBorder="1" applyAlignment="1">
      <alignment wrapText="1"/>
      <protection/>
    </xf>
    <xf numFmtId="180" fontId="28" fillId="0" borderId="11" xfId="63" applyNumberFormat="1" applyFont="1" applyFill="1" applyBorder="1" applyAlignment="1">
      <alignment wrapText="1"/>
      <protection/>
    </xf>
    <xf numFmtId="4" fontId="24" fillId="0" borderId="11" xfId="63" applyNumberFormat="1" applyFont="1" applyFill="1" applyBorder="1" applyAlignment="1">
      <alignment wrapText="1"/>
      <protection/>
    </xf>
    <xf numFmtId="4" fontId="0" fillId="0" borderId="10" xfId="0" applyNumberFormat="1" applyFont="1" applyFill="1" applyBorder="1" applyAlignment="1">
      <alignment horizontal="left" vertical="center" wrapText="1"/>
    </xf>
    <xf numFmtId="3" fontId="20" fillId="0" borderId="0" xfId="65" applyNumberFormat="1" applyFont="1" applyFill="1" applyAlignment="1" applyProtection="1">
      <alignment horizontal="center" vertical="center" wrapText="1"/>
      <protection/>
    </xf>
    <xf numFmtId="3" fontId="20" fillId="0" borderId="0" xfId="65" applyNumberFormat="1" applyFont="1" applyFill="1" applyAlignment="1" applyProtection="1">
      <alignment horizontal="center"/>
      <protection locked="0"/>
    </xf>
    <xf numFmtId="3" fontId="23" fillId="0" borderId="10" xfId="65" applyNumberFormat="1" applyFont="1" applyFill="1" applyBorder="1" applyAlignment="1" applyProtection="1">
      <alignment horizontal="center" vertical="center" wrapText="1"/>
      <protection/>
    </xf>
    <xf numFmtId="0" fontId="23" fillId="0" borderId="10" xfId="66" applyFont="1" applyFill="1" applyBorder="1" applyAlignment="1" applyProtection="1">
      <alignment horizontal="center" vertical="center" wrapText="1"/>
      <protection/>
    </xf>
    <xf numFmtId="0" fontId="23" fillId="0" borderId="10" xfId="66" applyFont="1" applyFill="1" applyBorder="1" applyAlignment="1" applyProtection="1">
      <alignment horizontal="center" vertical="center" wrapText="1"/>
      <protection locked="0"/>
    </xf>
    <xf numFmtId="0" fontId="23" fillId="0" borderId="10" xfId="66" applyFont="1" applyFill="1" applyBorder="1" applyAlignment="1" applyProtection="1">
      <alignment horizontal="center" vertical="center" wrapText="1"/>
      <protection locked="0"/>
    </xf>
  </cellXfs>
  <cellStyles count="6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0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_! executie la subventii an 2007 final" xfId="62"/>
    <cellStyle name="Normal_BUGET RECTIFICARE OUG 89 VIRARI FINALE" xfId="63"/>
    <cellStyle name="Normal_fila" xfId="64"/>
    <cellStyle name="Normal_Foaie2" xfId="65"/>
    <cellStyle name="Normal_Registru1" xfId="66"/>
    <cellStyle name="Note" xfId="67"/>
    <cellStyle name="Output" xfId="68"/>
    <cellStyle name="Percent" xfId="69"/>
    <cellStyle name="Percent 2" xfId="70"/>
    <cellStyle name="Style 1" xfId="71"/>
    <cellStyle name="Title" xfId="72"/>
    <cellStyle name="Total" xfId="73"/>
    <cellStyle name="Warning Text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u\Comunicare\Buget_Creante\DANA\anexa%20ptr%20CA%20BUG%20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rvicii CB centralizator"/>
      <sheetName val="servicii ca centralizato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5"/>
  <sheetViews>
    <sheetView tabSelected="1" workbookViewId="0" topLeftCell="A1">
      <selection activeCell="A2" sqref="A2:I2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55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49</v>
      </c>
      <c r="C4" s="41" t="s">
        <v>48</v>
      </c>
      <c r="D4" s="42" t="s">
        <v>53</v>
      </c>
      <c r="E4" s="43"/>
      <c r="F4" s="43"/>
      <c r="G4" s="42" t="s">
        <v>54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10623.260000000002</v>
      </c>
      <c r="C7" s="10">
        <f aca="true" t="shared" si="0" ref="C7:H7">+C8+C11+C24+C25+C30+C38+C41+C42+C43+C44+C45+C46+C47+C48</f>
        <v>10623.260000000002</v>
      </c>
      <c r="D7" s="10">
        <f t="shared" si="0"/>
        <v>1105.9799999999998</v>
      </c>
      <c r="E7" s="10">
        <f t="shared" si="0"/>
        <v>79.36</v>
      </c>
      <c r="F7" s="10">
        <f t="shared" si="0"/>
        <v>1026.62</v>
      </c>
      <c r="G7" s="10">
        <f t="shared" si="0"/>
        <v>3886.5600000000004</v>
      </c>
      <c r="H7" s="10">
        <f t="shared" si="0"/>
        <v>228.07</v>
      </c>
      <c r="I7" s="10">
        <f>+I8+I11+I24+I25+I30+I38+I41+I42+I43+I44+I45+I46+I47+I48</f>
        <v>3658.4900000000002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43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44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45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4737.83</v>
      </c>
      <c r="C25" s="24">
        <f aca="true" t="shared" si="9" ref="C25:I25">+C26+C27+C28+C29</f>
        <v>4737.83</v>
      </c>
      <c r="D25" s="24">
        <f t="shared" si="9"/>
        <v>0</v>
      </c>
      <c r="E25" s="24">
        <f t="shared" si="9"/>
        <v>0</v>
      </c>
      <c r="F25" s="24">
        <f t="shared" si="9"/>
        <v>0</v>
      </c>
      <c r="G25" s="24">
        <f t="shared" si="9"/>
        <v>1662.17</v>
      </c>
      <c r="H25" s="24">
        <f t="shared" si="9"/>
        <v>0</v>
      </c>
      <c r="I25" s="24">
        <f t="shared" si="9"/>
        <v>1662.17</v>
      </c>
    </row>
    <row r="26" spans="1:9" ht="15">
      <c r="A26" s="15" t="s">
        <v>4</v>
      </c>
      <c r="B26" s="20">
        <v>4206.34</v>
      </c>
      <c r="C26" s="20">
        <v>4206.34</v>
      </c>
      <c r="D26" s="7">
        <f t="shared" si="2"/>
        <v>0</v>
      </c>
      <c r="E26" s="20"/>
      <c r="F26" s="20">
        <v>0</v>
      </c>
      <c r="G26" s="7">
        <f t="shared" si="3"/>
        <v>1478.04</v>
      </c>
      <c r="H26" s="21">
        <f>E26+'MACHETA PNS ianuarie 2017'!H26</f>
        <v>0</v>
      </c>
      <c r="I26" s="20">
        <f>F26+'MACHETA PNS ianuarie 2017'!I26</f>
        <v>1478.04</v>
      </c>
    </row>
    <row r="27" spans="1:9" ht="15">
      <c r="A27" s="15" t="s">
        <v>5</v>
      </c>
      <c r="B27" s="20">
        <v>529.45</v>
      </c>
      <c r="C27" s="20">
        <v>529.45</v>
      </c>
      <c r="D27" s="7">
        <f t="shared" si="2"/>
        <v>0</v>
      </c>
      <c r="E27" s="20"/>
      <c r="F27" s="20">
        <v>0</v>
      </c>
      <c r="G27" s="7">
        <f t="shared" si="3"/>
        <v>184.13</v>
      </c>
      <c r="H27" s="21">
        <f>E27+'MACHETA PNS ianuarie 2017'!H27</f>
        <v>0</v>
      </c>
      <c r="I27" s="20">
        <f>F27+'MACHETA PNS ianuarie 2017'!I27</f>
        <v>184.13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2.04</v>
      </c>
      <c r="C29" s="20">
        <v>2.04</v>
      </c>
      <c r="D29" s="7">
        <f t="shared" si="2"/>
        <v>0</v>
      </c>
      <c r="E29" s="20"/>
      <c r="F29" s="20"/>
      <c r="G29" s="7">
        <f t="shared" si="3"/>
        <v>0</v>
      </c>
      <c r="H29" s="21">
        <f>E29+'MACHETA PNS ianuarie 2017'!H29</f>
        <v>0</v>
      </c>
      <c r="I29" s="20"/>
    </row>
    <row r="30" spans="1:9" ht="15">
      <c r="A30" s="36" t="s">
        <v>31</v>
      </c>
      <c r="B30" s="20">
        <f>+B31+B34+B35+B36+B37</f>
        <v>1996.5</v>
      </c>
      <c r="C30" s="20">
        <f aca="true" t="shared" si="10" ref="C30:I30">+C31+C34+C35+C36+C37</f>
        <v>1996.5</v>
      </c>
      <c r="D30" s="20">
        <f t="shared" si="10"/>
        <v>0</v>
      </c>
      <c r="E30" s="20">
        <f t="shared" si="10"/>
        <v>0</v>
      </c>
      <c r="F30" s="20">
        <f t="shared" si="10"/>
        <v>0</v>
      </c>
      <c r="G30" s="20">
        <f t="shared" si="10"/>
        <v>524.98</v>
      </c>
      <c r="H30" s="20">
        <f t="shared" si="10"/>
        <v>52.18</v>
      </c>
      <c r="I30" s="20">
        <f t="shared" si="10"/>
        <v>472.79999999999995</v>
      </c>
    </row>
    <row r="31" spans="1:9" ht="15">
      <c r="A31" s="35" t="s">
        <v>41</v>
      </c>
      <c r="B31" s="21">
        <f aca="true" t="shared" si="11" ref="B31:I31">+B32+B33</f>
        <v>1996.5</v>
      </c>
      <c r="C31" s="21">
        <f>+C32+C33</f>
        <v>1996.5</v>
      </c>
      <c r="D31" s="21">
        <f t="shared" si="11"/>
        <v>0</v>
      </c>
      <c r="E31" s="21">
        <f t="shared" si="11"/>
        <v>0</v>
      </c>
      <c r="F31" s="21">
        <f t="shared" si="11"/>
        <v>0</v>
      </c>
      <c r="G31" s="21">
        <f t="shared" si="11"/>
        <v>524.98</v>
      </c>
      <c r="H31" s="21">
        <f t="shared" si="11"/>
        <v>52.18</v>
      </c>
      <c r="I31" s="20">
        <f>F31+'MACHETA PNS ianuarie 2017'!I31</f>
        <v>472.79999999999995</v>
      </c>
    </row>
    <row r="32" spans="1:9" ht="15">
      <c r="A32" s="35" t="s">
        <v>39</v>
      </c>
      <c r="B32" s="21">
        <v>1677.63</v>
      </c>
      <c r="C32" s="21">
        <v>1677.63</v>
      </c>
      <c r="D32" s="32">
        <f aca="true" t="shared" si="12" ref="D32:D37">+E32+F32</f>
        <v>0</v>
      </c>
      <c r="E32" s="22">
        <v>0</v>
      </c>
      <c r="F32" s="12">
        <v>0</v>
      </c>
      <c r="G32" s="7">
        <f t="shared" si="3"/>
        <v>373.95</v>
      </c>
      <c r="H32" s="21">
        <f>E32+'MACHETA PNS ianuarie 2017'!H32</f>
        <v>52.18</v>
      </c>
      <c r="I32" s="20">
        <f>F32+'MACHETA PNS ianuarie 2017'!I32</f>
        <v>321.77</v>
      </c>
    </row>
    <row r="33" spans="1:9" ht="15">
      <c r="A33" s="35" t="s">
        <v>40</v>
      </c>
      <c r="B33" s="21">
        <v>318.87</v>
      </c>
      <c r="C33" s="21">
        <v>318.87</v>
      </c>
      <c r="D33" s="32">
        <f t="shared" si="12"/>
        <v>0</v>
      </c>
      <c r="E33" s="22"/>
      <c r="F33" s="12">
        <v>0</v>
      </c>
      <c r="G33" s="7">
        <f t="shared" si="3"/>
        <v>151.03</v>
      </c>
      <c r="H33" s="21">
        <f>E33+'MACHETA PNS ianuarie 2017'!H33</f>
        <v>0</v>
      </c>
      <c r="I33" s="20">
        <f>F33+'MACHETA PNS ianuarie 2017'!I33</f>
        <v>151.03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125.39</v>
      </c>
      <c r="C38" s="32">
        <f>+C39+C40</f>
        <v>125.39</v>
      </c>
      <c r="D38" s="7">
        <f t="shared" si="2"/>
        <v>0</v>
      </c>
      <c r="E38" s="32">
        <f>+E39+E40</f>
        <v>0</v>
      </c>
      <c r="F38" s="32">
        <f>+F39+F40</f>
        <v>0</v>
      </c>
      <c r="G38" s="7">
        <f t="shared" si="3"/>
        <v>74.9</v>
      </c>
      <c r="H38" s="32">
        <f>+H39+H40</f>
        <v>51.9</v>
      </c>
      <c r="I38" s="32">
        <f>+I39+I40</f>
        <v>23</v>
      </c>
    </row>
    <row r="39" spans="1:9" ht="15">
      <c r="A39" s="9" t="s">
        <v>4</v>
      </c>
      <c r="B39" s="21">
        <v>125.39</v>
      </c>
      <c r="C39" s="21">
        <v>125.39</v>
      </c>
      <c r="D39" s="7">
        <f t="shared" si="2"/>
        <v>0</v>
      </c>
      <c r="E39" s="22">
        <v>0</v>
      </c>
      <c r="F39" s="12">
        <v>0</v>
      </c>
      <c r="G39" s="7">
        <f t="shared" si="3"/>
        <v>74.9</v>
      </c>
      <c r="H39" s="21">
        <f>E39+'MACHETA PNS ianuarie 2017'!H39</f>
        <v>51.9</v>
      </c>
      <c r="I39" s="20">
        <f>F39+'MACHETA PNS ianuarie 2017'!I39</f>
        <v>23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85.85</v>
      </c>
      <c r="C42" s="21">
        <v>85.85</v>
      </c>
      <c r="D42" s="7">
        <f t="shared" si="2"/>
        <v>0</v>
      </c>
      <c r="E42" s="22"/>
      <c r="F42" s="12"/>
      <c r="G42" s="7">
        <f t="shared" si="3"/>
        <v>0</v>
      </c>
      <c r="H42" s="21"/>
      <c r="I42" s="23"/>
    </row>
    <row r="43" spans="1:9" ht="26.25">
      <c r="A43" s="31" t="s">
        <v>26</v>
      </c>
      <c r="B43" s="21">
        <v>108.67</v>
      </c>
      <c r="C43" s="21">
        <v>108.67</v>
      </c>
      <c r="D43" s="7">
        <f t="shared" si="2"/>
        <v>0</v>
      </c>
      <c r="E43" s="22"/>
      <c r="F43" s="12">
        <v>0</v>
      </c>
      <c r="G43" s="7">
        <f t="shared" si="3"/>
        <v>32.05</v>
      </c>
      <c r="H43" s="21">
        <v>0</v>
      </c>
      <c r="I43" s="20">
        <f>F43+'MACHETA PNS ianuarie 2017'!I43</f>
        <v>32.05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57.76</v>
      </c>
      <c r="C46" s="21">
        <v>57.76</v>
      </c>
      <c r="D46" s="7">
        <f t="shared" si="2"/>
        <v>0</v>
      </c>
      <c r="E46" s="22"/>
      <c r="F46" s="12"/>
      <c r="G46" s="7">
        <f t="shared" si="3"/>
        <v>0</v>
      </c>
      <c r="H46" s="21">
        <f>E46+'MACHETA PNS ianuarie 2017'!H46</f>
        <v>0</v>
      </c>
      <c r="I46" s="20">
        <v>0</v>
      </c>
    </row>
    <row r="47" spans="1:9" ht="25.5">
      <c r="A47" s="11" t="s">
        <v>17</v>
      </c>
      <c r="B47" s="25">
        <v>3511.26</v>
      </c>
      <c r="C47" s="25">
        <v>3511.26</v>
      </c>
      <c r="D47" s="7">
        <f t="shared" si="2"/>
        <v>1105.9799999999998</v>
      </c>
      <c r="E47" s="25">
        <v>79.36</v>
      </c>
      <c r="F47" s="25">
        <v>1026.62</v>
      </c>
      <c r="G47" s="7">
        <f t="shared" si="3"/>
        <v>1592.4599999999998</v>
      </c>
      <c r="H47" s="21">
        <f>E47+'MACHETA PNS ianuarie 2017'!H47</f>
        <v>123.99000000000001</v>
      </c>
      <c r="I47" s="20">
        <f>F47+'MACHETA PNS ianuarie 2017'!I47</f>
        <v>1468.4699999999998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10623.260000000002</v>
      </c>
      <c r="C49" s="28">
        <f aca="true" t="shared" si="13" ref="C49:I49">+C7</f>
        <v>10623.260000000002</v>
      </c>
      <c r="D49" s="28">
        <f t="shared" si="13"/>
        <v>1105.9799999999998</v>
      </c>
      <c r="E49" s="28">
        <f t="shared" si="13"/>
        <v>79.36</v>
      </c>
      <c r="F49" s="28">
        <f t="shared" si="13"/>
        <v>1026.62</v>
      </c>
      <c r="G49" s="28">
        <f t="shared" si="13"/>
        <v>3886.5600000000004</v>
      </c>
      <c r="H49" s="28">
        <f t="shared" si="13"/>
        <v>228.07</v>
      </c>
      <c r="I49" s="28">
        <f t="shared" si="13"/>
        <v>3658.4900000000002</v>
      </c>
    </row>
    <row r="50" spans="1:9" s="29" customFormat="1" ht="30" customHeight="1">
      <c r="A50" s="30" t="s">
        <v>42</v>
      </c>
      <c r="B50" s="28">
        <f>+B9+B26+B31+B39+B41+B42+B43+B45</f>
        <v>6522.750000000001</v>
      </c>
      <c r="C50" s="28">
        <f aca="true" t="shared" si="14" ref="C50:I50">+C9+C26+C31+C39+C41+C42+C43+C45</f>
        <v>6522.750000000001</v>
      </c>
      <c r="D50" s="28">
        <f t="shared" si="14"/>
        <v>0</v>
      </c>
      <c r="E50" s="28">
        <f t="shared" si="14"/>
        <v>0</v>
      </c>
      <c r="F50" s="28">
        <f t="shared" si="14"/>
        <v>0</v>
      </c>
      <c r="G50" s="28">
        <f t="shared" si="14"/>
        <v>2109.9700000000003</v>
      </c>
      <c r="H50" s="28">
        <f>+H9+H26+H31+H39+H41+H42+H43+H45</f>
        <v>104.08</v>
      </c>
      <c r="I50" s="28">
        <f t="shared" si="14"/>
        <v>2005.8899999999999</v>
      </c>
    </row>
    <row r="51" spans="1:9" s="29" customFormat="1" ht="30">
      <c r="A51" s="30" t="s">
        <v>12</v>
      </c>
      <c r="B51" s="30">
        <f>+B10+B24+B27+B40+B44+B46+B48+B29+B35+B14+B17+B20+B23</f>
        <v>589.25</v>
      </c>
      <c r="C51" s="30">
        <f aca="true" t="shared" si="15" ref="C51:I51">+C10+C24+C27+C40+C44+C46+C48+C29+C35+C14+C17+C20+C23</f>
        <v>589.25</v>
      </c>
      <c r="D51" s="30">
        <f t="shared" si="15"/>
        <v>0</v>
      </c>
      <c r="E51" s="30">
        <f t="shared" si="15"/>
        <v>0</v>
      </c>
      <c r="F51" s="30">
        <f t="shared" si="15"/>
        <v>0</v>
      </c>
      <c r="G51" s="30">
        <f t="shared" si="15"/>
        <v>184.13</v>
      </c>
      <c r="H51" s="30">
        <f t="shared" si="15"/>
        <v>0</v>
      </c>
      <c r="I51" s="30">
        <f t="shared" si="15"/>
        <v>184.13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47</v>
      </c>
      <c r="G54" s="13" t="s">
        <v>46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4" right="0.42" top="0.18" bottom="0.35" header="0.17" footer="0.16"/>
  <pageSetup fitToHeight="1" fitToWidth="1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55"/>
  <sheetViews>
    <sheetView workbookViewId="0" topLeftCell="B28">
      <selection activeCell="H50" sqref="H50"/>
    </sheetView>
  </sheetViews>
  <sheetFormatPr defaultColWidth="9.140625" defaultRowHeight="12.75"/>
  <cols>
    <col min="1" max="1" width="69.57421875" style="13" customWidth="1"/>
    <col min="2" max="2" width="14.7109375" style="13" customWidth="1"/>
    <col min="3" max="3" width="14.28125" style="13" customWidth="1"/>
    <col min="4" max="4" width="15.57421875" style="13" customWidth="1"/>
    <col min="5" max="5" width="13.421875" style="13" customWidth="1"/>
    <col min="6" max="6" width="13.8515625" style="13" customWidth="1"/>
    <col min="7" max="7" width="15.00390625" style="13" customWidth="1"/>
    <col min="8" max="8" width="13.7109375" style="13" customWidth="1"/>
    <col min="9" max="9" width="17.57421875" style="13" customWidth="1"/>
    <col min="10" max="16384" width="9.140625" style="13" customWidth="1"/>
  </cols>
  <sheetData>
    <row r="1" spans="1:9" ht="16.5">
      <c r="A1" s="38" t="s">
        <v>28</v>
      </c>
      <c r="B1" s="38"/>
      <c r="C1" s="38"/>
      <c r="D1" s="38"/>
      <c r="E1" s="38"/>
      <c r="F1" s="38"/>
      <c r="G1" s="38"/>
      <c r="H1" s="38"/>
      <c r="I1" s="38"/>
    </row>
    <row r="2" spans="1:9" ht="16.5">
      <c r="A2" s="39" t="s">
        <v>52</v>
      </c>
      <c r="B2" s="39"/>
      <c r="C2" s="39"/>
      <c r="D2" s="39"/>
      <c r="E2" s="39"/>
      <c r="F2" s="39"/>
      <c r="G2" s="39"/>
      <c r="H2" s="39"/>
      <c r="I2" s="39"/>
    </row>
    <row r="3" spans="1:9" ht="16.5">
      <c r="A3" s="1"/>
      <c r="B3" s="1"/>
      <c r="C3" s="1"/>
      <c r="D3" s="2"/>
      <c r="E3" s="2"/>
      <c r="F3" s="2"/>
      <c r="G3" s="2"/>
      <c r="H3" s="2"/>
      <c r="I3" s="3" t="s">
        <v>0</v>
      </c>
    </row>
    <row r="4" spans="1:9" ht="38.25" customHeight="1">
      <c r="A4" s="40" t="s">
        <v>1</v>
      </c>
      <c r="B4" s="41" t="s">
        <v>49</v>
      </c>
      <c r="C4" s="41" t="s">
        <v>48</v>
      </c>
      <c r="D4" s="42" t="s">
        <v>50</v>
      </c>
      <c r="E4" s="43"/>
      <c r="F4" s="43"/>
      <c r="G4" s="42" t="s">
        <v>51</v>
      </c>
      <c r="H4" s="43"/>
      <c r="I4" s="43"/>
    </row>
    <row r="5" spans="1:9" ht="25.5">
      <c r="A5" s="40"/>
      <c r="B5" s="41"/>
      <c r="C5" s="41"/>
      <c r="D5" s="4" t="s">
        <v>16</v>
      </c>
      <c r="E5" s="4" t="s">
        <v>2</v>
      </c>
      <c r="F5" s="4" t="s">
        <v>3</v>
      </c>
      <c r="G5" s="4" t="s">
        <v>16</v>
      </c>
      <c r="H5" s="4" t="s">
        <v>2</v>
      </c>
      <c r="I5" s="4" t="s">
        <v>3</v>
      </c>
    </row>
    <row r="6" spans="1:9" ht="12.75">
      <c r="A6" s="5">
        <v>0</v>
      </c>
      <c r="B6" s="6">
        <v>1</v>
      </c>
      <c r="C6" s="6">
        <v>2</v>
      </c>
      <c r="D6" s="6" t="s">
        <v>18</v>
      </c>
      <c r="E6" s="6">
        <v>3</v>
      </c>
      <c r="F6" s="6">
        <v>4</v>
      </c>
      <c r="G6" s="6" t="s">
        <v>19</v>
      </c>
      <c r="H6" s="6">
        <v>6</v>
      </c>
      <c r="I6" s="6">
        <v>7</v>
      </c>
    </row>
    <row r="7" spans="1:9" s="14" customFormat="1" ht="21" customHeight="1">
      <c r="A7" s="26" t="s">
        <v>20</v>
      </c>
      <c r="B7" s="10">
        <f>+B8+B11+B24+B25+B30+B38+B41+B42+B43+B44+B45+B46+B47+B48</f>
        <v>10717.14</v>
      </c>
      <c r="C7" s="10">
        <f aca="true" t="shared" si="0" ref="C7:H7">+C8+C11+C24+C25+C30+C38+C41+C42+C43+C44+C45+C46+C47+C48</f>
        <v>10717.14</v>
      </c>
      <c r="D7" s="10">
        <f t="shared" si="0"/>
        <v>2780.5800000000004</v>
      </c>
      <c r="E7" s="10">
        <f t="shared" si="0"/>
        <v>148.71</v>
      </c>
      <c r="F7" s="10">
        <f t="shared" si="0"/>
        <v>2631.8700000000003</v>
      </c>
      <c r="G7" s="10">
        <f t="shared" si="0"/>
        <v>2780.5800000000004</v>
      </c>
      <c r="H7" s="10">
        <f t="shared" si="0"/>
        <v>148.71</v>
      </c>
      <c r="I7" s="10">
        <f>+I8+I11+I24+I25+I30+I38+I41+I42+I43+I44+I45+I46+I47+I48</f>
        <v>2631.8700000000003</v>
      </c>
    </row>
    <row r="8" spans="1:9" s="14" customFormat="1" ht="15">
      <c r="A8" s="8" t="s">
        <v>30</v>
      </c>
      <c r="B8" s="10">
        <f>+B9+B10</f>
        <v>0</v>
      </c>
      <c r="C8" s="10">
        <f aca="true" t="shared" si="1" ref="C8:I8">+C9+C10</f>
        <v>0</v>
      </c>
      <c r="D8" s="7">
        <f aca="true" t="shared" si="2" ref="D8:D48">+E8+F8</f>
        <v>0</v>
      </c>
      <c r="E8" s="10">
        <f t="shared" si="1"/>
        <v>0</v>
      </c>
      <c r="F8" s="10">
        <f t="shared" si="1"/>
        <v>0</v>
      </c>
      <c r="G8" s="7">
        <f aca="true" t="shared" si="3" ref="G8:G48">+H8+I8</f>
        <v>0</v>
      </c>
      <c r="H8" s="10">
        <f t="shared" si="1"/>
        <v>0</v>
      </c>
      <c r="I8" s="10">
        <f t="shared" si="1"/>
        <v>0</v>
      </c>
    </row>
    <row r="9" spans="1:9" s="14" customFormat="1" ht="13.5" customHeight="1">
      <c r="A9" s="9" t="s">
        <v>4</v>
      </c>
      <c r="B9" s="10"/>
      <c r="C9" s="10"/>
      <c r="D9" s="7">
        <f t="shared" si="2"/>
        <v>0</v>
      </c>
      <c r="E9" s="10"/>
      <c r="F9" s="10"/>
      <c r="G9" s="7">
        <f t="shared" si="3"/>
        <v>0</v>
      </c>
      <c r="H9" s="10"/>
      <c r="I9" s="10"/>
    </row>
    <row r="10" spans="1:9" s="14" customFormat="1" ht="15">
      <c r="A10" s="9" t="s">
        <v>5</v>
      </c>
      <c r="B10" s="10"/>
      <c r="C10" s="10"/>
      <c r="D10" s="7">
        <f t="shared" si="2"/>
        <v>0</v>
      </c>
      <c r="E10" s="10"/>
      <c r="F10" s="10"/>
      <c r="G10" s="7">
        <f t="shared" si="3"/>
        <v>0</v>
      </c>
      <c r="H10" s="10"/>
      <c r="I10" s="10"/>
    </row>
    <row r="11" spans="1:9" s="14" customFormat="1" ht="24" customHeight="1">
      <c r="A11" s="8" t="s">
        <v>22</v>
      </c>
      <c r="B11" s="10">
        <f>+B12+B15+B18+B21</f>
        <v>0</v>
      </c>
      <c r="C11" s="10">
        <f aca="true" t="shared" si="4" ref="C11:I11">+C12+C15+C18+C21</f>
        <v>0</v>
      </c>
      <c r="D11" s="7">
        <f t="shared" si="2"/>
        <v>0</v>
      </c>
      <c r="E11" s="10">
        <f t="shared" si="4"/>
        <v>0</v>
      </c>
      <c r="F11" s="10">
        <f t="shared" si="4"/>
        <v>0</v>
      </c>
      <c r="G11" s="7">
        <f t="shared" si="3"/>
        <v>0</v>
      </c>
      <c r="H11" s="10">
        <f t="shared" si="4"/>
        <v>0</v>
      </c>
      <c r="I11" s="10">
        <f t="shared" si="4"/>
        <v>0</v>
      </c>
    </row>
    <row r="12" spans="1:9" s="14" customFormat="1" ht="15">
      <c r="A12" s="37" t="s">
        <v>36</v>
      </c>
      <c r="B12" s="10">
        <f>+B13+B14</f>
        <v>0</v>
      </c>
      <c r="C12" s="10">
        <f aca="true" t="shared" si="5" ref="C12:I12">+C13+C14</f>
        <v>0</v>
      </c>
      <c r="D12" s="10">
        <f t="shared" si="5"/>
        <v>0</v>
      </c>
      <c r="E12" s="10">
        <f t="shared" si="5"/>
        <v>0</v>
      </c>
      <c r="F12" s="10">
        <f t="shared" si="5"/>
        <v>0</v>
      </c>
      <c r="G12" s="10">
        <f t="shared" si="5"/>
        <v>0</v>
      </c>
      <c r="H12" s="10">
        <f t="shared" si="5"/>
        <v>0</v>
      </c>
      <c r="I12" s="10">
        <f t="shared" si="5"/>
        <v>0</v>
      </c>
    </row>
    <row r="13" spans="1:9" s="14" customFormat="1" ht="15">
      <c r="A13" s="37" t="s">
        <v>37</v>
      </c>
      <c r="B13" s="10"/>
      <c r="C13" s="10"/>
      <c r="D13" s="7">
        <f t="shared" si="2"/>
        <v>0</v>
      </c>
      <c r="E13" s="10"/>
      <c r="F13" s="10"/>
      <c r="G13" s="7">
        <f t="shared" si="3"/>
        <v>0</v>
      </c>
      <c r="H13" s="10"/>
      <c r="I13" s="10"/>
    </row>
    <row r="14" spans="1:9" s="14" customFormat="1" ht="15">
      <c r="A14" s="37" t="s">
        <v>38</v>
      </c>
      <c r="B14" s="10"/>
      <c r="C14" s="10"/>
      <c r="D14" s="7">
        <f t="shared" si="2"/>
        <v>0</v>
      </c>
      <c r="E14" s="10"/>
      <c r="F14" s="10"/>
      <c r="G14" s="7">
        <f t="shared" si="3"/>
        <v>0</v>
      </c>
      <c r="H14" s="10"/>
      <c r="I14" s="10"/>
    </row>
    <row r="15" spans="1:9" s="14" customFormat="1" ht="25.5">
      <c r="A15" s="37" t="s">
        <v>43</v>
      </c>
      <c r="B15" s="10">
        <f>+B16+B17</f>
        <v>0</v>
      </c>
      <c r="C15" s="10">
        <f aca="true" t="shared" si="6" ref="C15:I15">+C16+C17</f>
        <v>0</v>
      </c>
      <c r="D15" s="10">
        <f t="shared" si="6"/>
        <v>0</v>
      </c>
      <c r="E15" s="10">
        <f t="shared" si="6"/>
        <v>0</v>
      </c>
      <c r="F15" s="10">
        <f t="shared" si="6"/>
        <v>0</v>
      </c>
      <c r="G15" s="10">
        <f t="shared" si="6"/>
        <v>0</v>
      </c>
      <c r="H15" s="10">
        <f t="shared" si="6"/>
        <v>0</v>
      </c>
      <c r="I15" s="10">
        <f t="shared" si="6"/>
        <v>0</v>
      </c>
    </row>
    <row r="16" spans="1:9" s="14" customFormat="1" ht="15">
      <c r="A16" s="37" t="s">
        <v>37</v>
      </c>
      <c r="B16" s="10"/>
      <c r="C16" s="10"/>
      <c r="D16" s="7">
        <f>+E16+F16</f>
        <v>0</v>
      </c>
      <c r="E16" s="10"/>
      <c r="F16" s="10"/>
      <c r="G16" s="7">
        <f>+H16+I16</f>
        <v>0</v>
      </c>
      <c r="H16" s="10"/>
      <c r="I16" s="10"/>
    </row>
    <row r="17" spans="1:9" s="14" customFormat="1" ht="15">
      <c r="A17" s="37" t="s">
        <v>38</v>
      </c>
      <c r="B17" s="10"/>
      <c r="C17" s="10"/>
      <c r="D17" s="7">
        <f>+E17+F17</f>
        <v>0</v>
      </c>
      <c r="E17" s="10"/>
      <c r="F17" s="10"/>
      <c r="G17" s="7">
        <f>+H17+I17</f>
        <v>0</v>
      </c>
      <c r="H17" s="10"/>
      <c r="I17" s="10"/>
    </row>
    <row r="18" spans="1:9" s="14" customFormat="1" ht="25.5" customHeight="1">
      <c r="A18" s="37" t="s">
        <v>44</v>
      </c>
      <c r="B18" s="10">
        <f>+B19+B20</f>
        <v>0</v>
      </c>
      <c r="C18" s="10">
        <f aca="true" t="shared" si="7" ref="C18:I18">+C19+C20</f>
        <v>0</v>
      </c>
      <c r="D18" s="10">
        <f t="shared" si="7"/>
        <v>0</v>
      </c>
      <c r="E18" s="10">
        <f t="shared" si="7"/>
        <v>0</v>
      </c>
      <c r="F18" s="10">
        <f t="shared" si="7"/>
        <v>0</v>
      </c>
      <c r="G18" s="10">
        <f t="shared" si="7"/>
        <v>0</v>
      </c>
      <c r="H18" s="10">
        <f t="shared" si="7"/>
        <v>0</v>
      </c>
      <c r="I18" s="10">
        <f t="shared" si="7"/>
        <v>0</v>
      </c>
    </row>
    <row r="19" spans="1:9" s="14" customFormat="1" ht="15">
      <c r="A19" s="37" t="s">
        <v>37</v>
      </c>
      <c r="B19" s="10"/>
      <c r="C19" s="10"/>
      <c r="D19" s="7">
        <f>+E19+F19</f>
        <v>0</v>
      </c>
      <c r="E19" s="10"/>
      <c r="F19" s="10"/>
      <c r="G19" s="7">
        <f>+H19+I19</f>
        <v>0</v>
      </c>
      <c r="H19" s="10"/>
      <c r="I19" s="10"/>
    </row>
    <row r="20" spans="1:9" s="14" customFormat="1" ht="15">
      <c r="A20" s="37" t="s">
        <v>38</v>
      </c>
      <c r="B20" s="10"/>
      <c r="C20" s="10"/>
      <c r="D20" s="7">
        <f>+E20+F20</f>
        <v>0</v>
      </c>
      <c r="E20" s="10"/>
      <c r="F20" s="10"/>
      <c r="G20" s="7">
        <f>+H20+I20</f>
        <v>0</v>
      </c>
      <c r="H20" s="10"/>
      <c r="I20" s="10"/>
    </row>
    <row r="21" spans="1:9" s="14" customFormat="1" ht="25.5">
      <c r="A21" s="37" t="s">
        <v>45</v>
      </c>
      <c r="B21" s="10">
        <f>+B22+B23</f>
        <v>0</v>
      </c>
      <c r="C21" s="10">
        <f aca="true" t="shared" si="8" ref="C21:I21">+C22+C23</f>
        <v>0</v>
      </c>
      <c r="D21" s="10">
        <f t="shared" si="8"/>
        <v>0</v>
      </c>
      <c r="E21" s="10">
        <f t="shared" si="8"/>
        <v>0</v>
      </c>
      <c r="F21" s="10">
        <f t="shared" si="8"/>
        <v>0</v>
      </c>
      <c r="G21" s="10">
        <f t="shared" si="8"/>
        <v>0</v>
      </c>
      <c r="H21" s="10">
        <f t="shared" si="8"/>
        <v>0</v>
      </c>
      <c r="I21" s="10">
        <f t="shared" si="8"/>
        <v>0</v>
      </c>
    </row>
    <row r="22" spans="1:9" s="14" customFormat="1" ht="15">
      <c r="A22" s="37" t="s">
        <v>37</v>
      </c>
      <c r="B22" s="10"/>
      <c r="C22" s="10"/>
      <c r="D22" s="7">
        <f>+E22+F22</f>
        <v>0</v>
      </c>
      <c r="E22" s="10"/>
      <c r="F22" s="10"/>
      <c r="G22" s="7">
        <f>+H22+I22</f>
        <v>0</v>
      </c>
      <c r="H22" s="10"/>
      <c r="I22" s="10"/>
    </row>
    <row r="23" spans="1:9" s="14" customFormat="1" ht="15">
      <c r="A23" s="37" t="s">
        <v>38</v>
      </c>
      <c r="B23" s="10"/>
      <c r="C23" s="10"/>
      <c r="D23" s="7">
        <f>+E23+F23</f>
        <v>0</v>
      </c>
      <c r="E23" s="10"/>
      <c r="F23" s="10"/>
      <c r="G23" s="7">
        <f>+H23+I23</f>
        <v>0</v>
      </c>
      <c r="H23" s="10"/>
      <c r="I23" s="10"/>
    </row>
    <row r="24" spans="1:9" s="14" customFormat="1" ht="15">
      <c r="A24" s="33" t="s">
        <v>21</v>
      </c>
      <c r="B24" s="10"/>
      <c r="C24" s="10"/>
      <c r="D24" s="7">
        <f t="shared" si="2"/>
        <v>0</v>
      </c>
      <c r="E24" s="10"/>
      <c r="F24" s="10"/>
      <c r="G24" s="7">
        <f t="shared" si="3"/>
        <v>0</v>
      </c>
      <c r="H24" s="10"/>
      <c r="I24" s="10"/>
    </row>
    <row r="25" spans="1:9" ht="15">
      <c r="A25" s="16" t="s">
        <v>27</v>
      </c>
      <c r="B25" s="24">
        <f>+B26+B27+B28+B29</f>
        <v>4737.83</v>
      </c>
      <c r="C25" s="24">
        <f aca="true" t="shared" si="9" ref="C25:I25">+C26+C27+C28+C29</f>
        <v>4737.83</v>
      </c>
      <c r="D25" s="24">
        <f t="shared" si="9"/>
        <v>1662.17</v>
      </c>
      <c r="E25" s="24">
        <f t="shared" si="9"/>
        <v>0</v>
      </c>
      <c r="F25" s="24">
        <f t="shared" si="9"/>
        <v>1662.17</v>
      </c>
      <c r="G25" s="24">
        <f t="shared" si="9"/>
        <v>1662.17</v>
      </c>
      <c r="H25" s="24">
        <f t="shared" si="9"/>
        <v>0</v>
      </c>
      <c r="I25" s="24">
        <f t="shared" si="9"/>
        <v>1662.17</v>
      </c>
    </row>
    <row r="26" spans="1:9" ht="15">
      <c r="A26" s="15" t="s">
        <v>4</v>
      </c>
      <c r="B26" s="20">
        <v>4206.34</v>
      </c>
      <c r="C26" s="20">
        <v>4206.34</v>
      </c>
      <c r="D26" s="7">
        <f t="shared" si="2"/>
        <v>1478.04</v>
      </c>
      <c r="E26" s="20"/>
      <c r="F26" s="20">
        <v>1478.04</v>
      </c>
      <c r="G26" s="7">
        <f t="shared" si="3"/>
        <v>1478.04</v>
      </c>
      <c r="H26" s="21">
        <v>0</v>
      </c>
      <c r="I26" s="20">
        <v>1478.04</v>
      </c>
    </row>
    <row r="27" spans="1:9" ht="15">
      <c r="A27" s="15" t="s">
        <v>5</v>
      </c>
      <c r="B27" s="20">
        <v>529.45</v>
      </c>
      <c r="C27" s="20">
        <v>529.45</v>
      </c>
      <c r="D27" s="7">
        <f t="shared" si="2"/>
        <v>184.13</v>
      </c>
      <c r="E27" s="20"/>
      <c r="F27" s="20">
        <v>184.13</v>
      </c>
      <c r="G27" s="7">
        <f t="shared" si="3"/>
        <v>184.13</v>
      </c>
      <c r="H27" s="21">
        <v>0</v>
      </c>
      <c r="I27" s="20">
        <v>184.13</v>
      </c>
    </row>
    <row r="28" spans="1:9" ht="26.25">
      <c r="A28" s="9" t="s">
        <v>6</v>
      </c>
      <c r="B28" s="20"/>
      <c r="C28" s="20"/>
      <c r="D28" s="7">
        <f t="shared" si="2"/>
        <v>0</v>
      </c>
      <c r="E28" s="20"/>
      <c r="F28" s="20"/>
      <c r="G28" s="7">
        <f t="shared" si="3"/>
        <v>0</v>
      </c>
      <c r="H28" s="20"/>
      <c r="I28" s="20"/>
    </row>
    <row r="29" spans="1:9" ht="15">
      <c r="A29" s="34" t="s">
        <v>29</v>
      </c>
      <c r="B29" s="20">
        <v>2.04</v>
      </c>
      <c r="C29" s="20">
        <v>2.04</v>
      </c>
      <c r="D29" s="7">
        <f t="shared" si="2"/>
        <v>0</v>
      </c>
      <c r="E29" s="20"/>
      <c r="F29" s="20"/>
      <c r="G29" s="7">
        <f t="shared" si="3"/>
        <v>0</v>
      </c>
      <c r="H29" s="21"/>
      <c r="I29" s="20"/>
    </row>
    <row r="30" spans="1:9" ht="15">
      <c r="A30" s="36" t="s">
        <v>31</v>
      </c>
      <c r="B30" s="20">
        <f>+B31+B34+B35+B36+B37</f>
        <v>1996.5</v>
      </c>
      <c r="C30" s="20">
        <f aca="true" t="shared" si="10" ref="C30:I30">+C31+C34+C35+C36+C37</f>
        <v>1996.5</v>
      </c>
      <c r="D30" s="20">
        <f t="shared" si="10"/>
        <v>524.98</v>
      </c>
      <c r="E30" s="20">
        <f t="shared" si="10"/>
        <v>52.18</v>
      </c>
      <c r="F30" s="20">
        <f t="shared" si="10"/>
        <v>472.79999999999995</v>
      </c>
      <c r="G30" s="20">
        <f t="shared" si="10"/>
        <v>524.98</v>
      </c>
      <c r="H30" s="20">
        <f t="shared" si="10"/>
        <v>52.18</v>
      </c>
      <c r="I30" s="20">
        <f t="shared" si="10"/>
        <v>472.79999999999995</v>
      </c>
    </row>
    <row r="31" spans="1:9" ht="14.25">
      <c r="A31" s="35" t="s">
        <v>41</v>
      </c>
      <c r="B31" s="21">
        <f aca="true" t="shared" si="11" ref="B31:I31">+B32+B33</f>
        <v>1996.5</v>
      </c>
      <c r="C31" s="21">
        <f>+C32+C33</f>
        <v>1996.5</v>
      </c>
      <c r="D31" s="21">
        <f t="shared" si="11"/>
        <v>524.98</v>
      </c>
      <c r="E31" s="21">
        <f t="shared" si="11"/>
        <v>52.18</v>
      </c>
      <c r="F31" s="21">
        <f t="shared" si="11"/>
        <v>472.79999999999995</v>
      </c>
      <c r="G31" s="21">
        <f t="shared" si="11"/>
        <v>524.98</v>
      </c>
      <c r="H31" s="21">
        <f t="shared" si="11"/>
        <v>52.18</v>
      </c>
      <c r="I31" s="21">
        <f t="shared" si="11"/>
        <v>472.79999999999995</v>
      </c>
    </row>
    <row r="32" spans="1:9" ht="15">
      <c r="A32" s="35" t="s">
        <v>39</v>
      </c>
      <c r="B32" s="21">
        <v>1677.63</v>
      </c>
      <c r="C32" s="21">
        <v>1677.63</v>
      </c>
      <c r="D32" s="32">
        <f aca="true" t="shared" si="12" ref="D32:D37">+E32+F32</f>
        <v>373.95</v>
      </c>
      <c r="E32" s="22">
        <v>52.18</v>
      </c>
      <c r="F32" s="12">
        <v>321.77</v>
      </c>
      <c r="G32" s="7">
        <f t="shared" si="3"/>
        <v>373.95</v>
      </c>
      <c r="H32" s="21">
        <v>52.18</v>
      </c>
      <c r="I32" s="20">
        <v>321.77</v>
      </c>
    </row>
    <row r="33" spans="1:9" ht="15">
      <c r="A33" s="35" t="s">
        <v>40</v>
      </c>
      <c r="B33" s="21">
        <v>318.87</v>
      </c>
      <c r="C33" s="21">
        <v>318.87</v>
      </c>
      <c r="D33" s="32">
        <f t="shared" si="12"/>
        <v>151.03</v>
      </c>
      <c r="E33" s="22"/>
      <c r="F33" s="12">
        <v>151.03</v>
      </c>
      <c r="G33" s="7">
        <f t="shared" si="3"/>
        <v>151.03</v>
      </c>
      <c r="H33" s="21">
        <v>0</v>
      </c>
      <c r="I33" s="20">
        <v>151.03</v>
      </c>
    </row>
    <row r="34" spans="1:9" ht="26.25">
      <c r="A34" s="35" t="s">
        <v>32</v>
      </c>
      <c r="B34" s="21"/>
      <c r="C34" s="21"/>
      <c r="D34" s="32">
        <f t="shared" si="12"/>
        <v>0</v>
      </c>
      <c r="E34" s="22"/>
      <c r="F34" s="12"/>
      <c r="G34" s="7">
        <f t="shared" si="3"/>
        <v>0</v>
      </c>
      <c r="H34" s="22"/>
      <c r="I34" s="23"/>
    </row>
    <row r="35" spans="1:9" ht="26.25">
      <c r="A35" s="35" t="s">
        <v>33</v>
      </c>
      <c r="B35" s="21"/>
      <c r="C35" s="21"/>
      <c r="D35" s="32">
        <f t="shared" si="12"/>
        <v>0</v>
      </c>
      <c r="E35" s="22"/>
      <c r="F35" s="12"/>
      <c r="G35" s="7">
        <f t="shared" si="3"/>
        <v>0</v>
      </c>
      <c r="H35" s="22"/>
      <c r="I35" s="23"/>
    </row>
    <row r="36" spans="1:9" ht="29.25" customHeight="1">
      <c r="A36" s="35" t="s">
        <v>34</v>
      </c>
      <c r="B36" s="21"/>
      <c r="C36" s="21"/>
      <c r="D36" s="32">
        <f t="shared" si="12"/>
        <v>0</v>
      </c>
      <c r="E36" s="22"/>
      <c r="F36" s="12"/>
      <c r="G36" s="7">
        <f t="shared" si="3"/>
        <v>0</v>
      </c>
      <c r="H36" s="22"/>
      <c r="I36" s="23"/>
    </row>
    <row r="37" spans="1:9" ht="16.5" customHeight="1">
      <c r="A37" s="35" t="s">
        <v>35</v>
      </c>
      <c r="B37" s="21"/>
      <c r="C37" s="21"/>
      <c r="D37" s="32">
        <f t="shared" si="12"/>
        <v>0</v>
      </c>
      <c r="E37" s="22"/>
      <c r="F37" s="12"/>
      <c r="G37" s="7">
        <f t="shared" si="3"/>
        <v>0</v>
      </c>
      <c r="H37" s="22"/>
      <c r="I37" s="23"/>
    </row>
    <row r="38" spans="1:9" ht="15">
      <c r="A38" s="8" t="s">
        <v>25</v>
      </c>
      <c r="B38" s="32">
        <f>+B39+B40</f>
        <v>121.86</v>
      </c>
      <c r="C38" s="32">
        <f>+C39+C40</f>
        <v>121.86</v>
      </c>
      <c r="D38" s="7">
        <f t="shared" si="2"/>
        <v>74.9</v>
      </c>
      <c r="E38" s="32">
        <f>+E39+E40</f>
        <v>51.9</v>
      </c>
      <c r="F38" s="32">
        <f>+F39+F40</f>
        <v>23</v>
      </c>
      <c r="G38" s="7">
        <f t="shared" si="3"/>
        <v>74.9</v>
      </c>
      <c r="H38" s="32">
        <f>+H39+H40</f>
        <v>51.9</v>
      </c>
      <c r="I38" s="32">
        <f>+I39+I40</f>
        <v>23</v>
      </c>
    </row>
    <row r="39" spans="1:9" ht="15">
      <c r="A39" s="9" t="s">
        <v>4</v>
      </c>
      <c r="B39" s="21">
        <v>121.86</v>
      </c>
      <c r="C39" s="21">
        <v>121.86</v>
      </c>
      <c r="D39" s="7">
        <f t="shared" si="2"/>
        <v>74.9</v>
      </c>
      <c r="E39" s="22">
        <v>51.9</v>
      </c>
      <c r="F39" s="12">
        <v>23</v>
      </c>
      <c r="G39" s="7">
        <f t="shared" si="3"/>
        <v>74.9</v>
      </c>
      <c r="H39" s="21">
        <v>51.9</v>
      </c>
      <c r="I39" s="20">
        <v>23</v>
      </c>
    </row>
    <row r="40" spans="1:9" ht="15">
      <c r="A40" s="9" t="s">
        <v>5</v>
      </c>
      <c r="B40" s="21"/>
      <c r="C40" s="21"/>
      <c r="D40" s="7">
        <f t="shared" si="2"/>
        <v>0</v>
      </c>
      <c r="E40" s="22"/>
      <c r="F40" s="12"/>
      <c r="G40" s="7">
        <f t="shared" si="3"/>
        <v>0</v>
      </c>
      <c r="H40" s="22"/>
      <c r="I40" s="23"/>
    </row>
    <row r="41" spans="1:9" ht="15">
      <c r="A41" s="8" t="s">
        <v>23</v>
      </c>
      <c r="B41" s="21"/>
      <c r="C41" s="21"/>
      <c r="D41" s="7">
        <f t="shared" si="2"/>
        <v>0</v>
      </c>
      <c r="E41" s="22"/>
      <c r="F41" s="12"/>
      <c r="G41" s="7">
        <f t="shared" si="3"/>
        <v>0</v>
      </c>
      <c r="H41" s="22"/>
      <c r="I41" s="23"/>
    </row>
    <row r="42" spans="1:9" ht="15">
      <c r="A42" s="8" t="s">
        <v>24</v>
      </c>
      <c r="B42" s="21">
        <v>47.58</v>
      </c>
      <c r="C42" s="21">
        <v>47.58</v>
      </c>
      <c r="D42" s="7">
        <f t="shared" si="2"/>
        <v>0</v>
      </c>
      <c r="E42" s="22"/>
      <c r="F42" s="12"/>
      <c r="G42" s="7">
        <f t="shared" si="3"/>
        <v>0</v>
      </c>
      <c r="H42" s="21"/>
      <c r="I42" s="23"/>
    </row>
    <row r="43" spans="1:9" ht="26.25">
      <c r="A43" s="31" t="s">
        <v>26</v>
      </c>
      <c r="B43" s="21">
        <v>116.35</v>
      </c>
      <c r="C43" s="21">
        <v>116.35</v>
      </c>
      <c r="D43" s="7">
        <f t="shared" si="2"/>
        <v>32.05</v>
      </c>
      <c r="E43" s="22"/>
      <c r="F43" s="12">
        <v>32.05</v>
      </c>
      <c r="G43" s="7">
        <f t="shared" si="3"/>
        <v>32.05</v>
      </c>
      <c r="H43" s="21">
        <v>0</v>
      </c>
      <c r="I43" s="20">
        <v>32.05</v>
      </c>
    </row>
    <row r="44" spans="1:9" ht="26.25">
      <c r="A44" s="8" t="s">
        <v>7</v>
      </c>
      <c r="B44" s="21"/>
      <c r="C44" s="21"/>
      <c r="D44" s="7">
        <f>+E44+F44</f>
        <v>0</v>
      </c>
      <c r="E44" s="22"/>
      <c r="F44" s="12"/>
      <c r="G44" s="7">
        <f t="shared" si="3"/>
        <v>0</v>
      </c>
      <c r="H44" s="22"/>
      <c r="I44" s="23"/>
    </row>
    <row r="45" spans="1:9" ht="15">
      <c r="A45" s="8" t="s">
        <v>8</v>
      </c>
      <c r="B45" s="21"/>
      <c r="C45" s="21"/>
      <c r="D45" s="7">
        <f t="shared" si="2"/>
        <v>0</v>
      </c>
      <c r="E45" s="22"/>
      <c r="F45" s="12"/>
      <c r="G45" s="7">
        <f t="shared" si="3"/>
        <v>0</v>
      </c>
      <c r="H45" s="22"/>
      <c r="I45" s="23"/>
    </row>
    <row r="46" spans="1:9" ht="15">
      <c r="A46" s="8" t="s">
        <v>9</v>
      </c>
      <c r="B46" s="21">
        <v>185.76</v>
      </c>
      <c r="C46" s="21">
        <v>185.76</v>
      </c>
      <c r="D46" s="7">
        <f t="shared" si="2"/>
        <v>0</v>
      </c>
      <c r="E46" s="22"/>
      <c r="F46" s="12"/>
      <c r="G46" s="7">
        <f t="shared" si="3"/>
        <v>0</v>
      </c>
      <c r="H46" s="21"/>
      <c r="I46" s="20">
        <v>0</v>
      </c>
    </row>
    <row r="47" spans="1:9" ht="25.5">
      <c r="A47" s="11" t="s">
        <v>17</v>
      </c>
      <c r="B47" s="25">
        <v>3511.26</v>
      </c>
      <c r="C47" s="25">
        <v>3511.26</v>
      </c>
      <c r="D47" s="7">
        <f t="shared" si="2"/>
        <v>486.48</v>
      </c>
      <c r="E47" s="25">
        <v>44.63</v>
      </c>
      <c r="F47" s="25">
        <v>441.85</v>
      </c>
      <c r="G47" s="7">
        <f t="shared" si="3"/>
        <v>486.48</v>
      </c>
      <c r="H47" s="21">
        <v>44.63</v>
      </c>
      <c r="I47" s="20">
        <v>441.85</v>
      </c>
    </row>
    <row r="48" spans="1:9" ht="15">
      <c r="A48" s="8" t="s">
        <v>10</v>
      </c>
      <c r="B48" s="20"/>
      <c r="C48" s="20"/>
      <c r="D48" s="7">
        <f t="shared" si="2"/>
        <v>0</v>
      </c>
      <c r="E48" s="20"/>
      <c r="F48" s="20"/>
      <c r="G48" s="7">
        <f t="shared" si="3"/>
        <v>0</v>
      </c>
      <c r="H48" s="20"/>
      <c r="I48" s="20"/>
    </row>
    <row r="49" spans="1:9" s="29" customFormat="1" ht="15">
      <c r="A49" s="27" t="s">
        <v>11</v>
      </c>
      <c r="B49" s="28">
        <f>+B7</f>
        <v>10717.14</v>
      </c>
      <c r="C49" s="28">
        <f aca="true" t="shared" si="13" ref="C49:I49">+C7</f>
        <v>10717.14</v>
      </c>
      <c r="D49" s="28">
        <f t="shared" si="13"/>
        <v>2780.5800000000004</v>
      </c>
      <c r="E49" s="28">
        <f t="shared" si="13"/>
        <v>148.71</v>
      </c>
      <c r="F49" s="28">
        <f t="shared" si="13"/>
        <v>2631.8700000000003</v>
      </c>
      <c r="G49" s="28">
        <f t="shared" si="13"/>
        <v>2780.5800000000004</v>
      </c>
      <c r="H49" s="28">
        <f t="shared" si="13"/>
        <v>148.71</v>
      </c>
      <c r="I49" s="28">
        <f t="shared" si="13"/>
        <v>2631.8700000000003</v>
      </c>
    </row>
    <row r="50" spans="1:9" s="29" customFormat="1" ht="30" customHeight="1">
      <c r="A50" s="30" t="s">
        <v>42</v>
      </c>
      <c r="B50" s="28">
        <f>+B9+B26+B31+B39+B41+B42+B43+B45</f>
        <v>6488.63</v>
      </c>
      <c r="C50" s="28">
        <f aca="true" t="shared" si="14" ref="C50:I50">+C9+C26+C31+C39+C41+C42+C43+C45</f>
        <v>6488.63</v>
      </c>
      <c r="D50" s="28">
        <f t="shared" si="14"/>
        <v>2109.9700000000003</v>
      </c>
      <c r="E50" s="28">
        <f t="shared" si="14"/>
        <v>104.08</v>
      </c>
      <c r="F50" s="28">
        <f t="shared" si="14"/>
        <v>2005.8899999999999</v>
      </c>
      <c r="G50" s="28">
        <f t="shared" si="14"/>
        <v>2109.9700000000003</v>
      </c>
      <c r="H50" s="28">
        <f t="shared" si="14"/>
        <v>104.08</v>
      </c>
      <c r="I50" s="28">
        <f t="shared" si="14"/>
        <v>2005.8899999999999</v>
      </c>
    </row>
    <row r="51" spans="1:9" s="29" customFormat="1" ht="30">
      <c r="A51" s="30" t="s">
        <v>12</v>
      </c>
      <c r="B51" s="30">
        <f>+B10+B24+B27+B40+B44+B46+B48+B29+B35+B14+B17+B20+B23</f>
        <v>717.25</v>
      </c>
      <c r="C51" s="30">
        <f aca="true" t="shared" si="15" ref="C51:I51">+C10+C24+C27+C40+C44+C46+C48+C29+C35+C14+C17+C20+C23</f>
        <v>717.25</v>
      </c>
      <c r="D51" s="30">
        <f t="shared" si="15"/>
        <v>184.13</v>
      </c>
      <c r="E51" s="30">
        <f t="shared" si="15"/>
        <v>0</v>
      </c>
      <c r="F51" s="30">
        <f t="shared" si="15"/>
        <v>184.13</v>
      </c>
      <c r="G51" s="30">
        <f t="shared" si="15"/>
        <v>184.13</v>
      </c>
      <c r="H51" s="30">
        <f t="shared" si="15"/>
        <v>0</v>
      </c>
      <c r="I51" s="30">
        <f t="shared" si="15"/>
        <v>184.13</v>
      </c>
    </row>
    <row r="52" ht="12.75">
      <c r="A52" s="17" t="s">
        <v>13</v>
      </c>
    </row>
    <row r="53" spans="1:7" ht="12.75">
      <c r="A53" s="18" t="s">
        <v>15</v>
      </c>
      <c r="G53" s="18" t="s">
        <v>14</v>
      </c>
    </row>
    <row r="54" spans="1:7" ht="12.75">
      <c r="A54" s="13" t="s">
        <v>47</v>
      </c>
      <c r="G54" s="13" t="s">
        <v>46</v>
      </c>
    </row>
    <row r="55" ht="12.75">
      <c r="H55" s="19"/>
    </row>
  </sheetData>
  <sheetProtection/>
  <mergeCells count="7">
    <mergeCell ref="A1:I1"/>
    <mergeCell ref="A2:I2"/>
    <mergeCell ref="A4:A5"/>
    <mergeCell ref="B4:B5"/>
    <mergeCell ref="C4:C5"/>
    <mergeCell ref="D4:F4"/>
    <mergeCell ref="G4:I4"/>
  </mergeCells>
  <printOptions horizontalCentered="1" verticalCentered="1"/>
  <pageMargins left="0.4" right="0.42" top="0.18" bottom="0.35" header="0.17" footer="0.16"/>
  <pageSetup fitToHeight="1" fitToWidth="1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Nicoleta NITA</dc:creator>
  <cp:keywords/>
  <dc:description/>
  <cp:lastModifiedBy>Livia</cp:lastModifiedBy>
  <cp:lastPrinted>2017-02-21T08:19:30Z</cp:lastPrinted>
  <dcterms:created xsi:type="dcterms:W3CDTF">2012-06-13T12:28:57Z</dcterms:created>
  <dcterms:modified xsi:type="dcterms:W3CDTF">2017-03-06T07:37:36Z</dcterms:modified>
  <cp:category/>
  <cp:version/>
  <cp:contentType/>
  <cp:contentStatus/>
</cp:coreProperties>
</file>